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192.168.15.4\Projekte\InLoox\TE\_02 Projekte in Bearbeitung\2025-0332 Flachklinkenzug_Z41\02-Entwicklungsdaten\08-Berechnungen und Nachweise\Entformungskraftberechnung\"/>
    </mc:Choice>
  </mc:AlternateContent>
  <xr:revisionPtr revIDLastSave="0" documentId="13_ncr:1_{F9D3FE19-43B8-4E48-BB58-9113E0A3FC8A}" xr6:coauthVersionLast="47" xr6:coauthVersionMax="47" xr10:uidLastSave="{00000000-0000-0000-0000-000000000000}"/>
  <bookViews>
    <workbookView xWindow="-120" yWindow="-120" windowWidth="29040" windowHeight="15720" xr2:uid="{00000000-000D-0000-FFFF-FFFF00000000}"/>
  </bookViews>
  <sheets>
    <sheet name="Berechnung" sheetId="1" r:id="rId1"/>
    <sheet name="Kunststoffwerte" sheetId="2" state="hidden" r:id="rId2"/>
    <sheet name="Entformungsschräge" sheetId="3" state="hidden" r:id="rId3"/>
    <sheet name="Klinkenzüge nach Formgröße" sheetId="4" state="hidden" r:id="rId4"/>
  </sheets>
  <definedNames>
    <definedName name="_xlnm._FilterDatabase" localSheetId="3" hidden="1">'Klinkenzüge nach Formgröße'!$A$2:$H$27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 i="1" l="1"/>
  <c r="E9" i="1"/>
  <c r="B9" i="1"/>
  <c r="D2" i="1"/>
  <c r="C11" i="1"/>
  <c r="D8" i="1"/>
  <c r="B12" i="1"/>
  <c r="B6" i="1"/>
  <c r="B14" i="1" l="1"/>
  <c r="B17" i="1" s="1"/>
  <c r="B22" i="1" s="1"/>
  <c r="B24" i="1" l="1" a="1"/>
  <c r="D24" i="1" l="1"/>
  <c r="C24"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<sst xmlns="http://schemas.openxmlformats.org/spreadsheetml/2006/main" count="239" uniqueCount="142">
  <si>
    <t>Material</t>
  </si>
  <si>
    <t>POM</t>
  </si>
  <si>
    <t>Werkstoff</t>
  </si>
  <si>
    <t>PP</t>
  </si>
  <si>
    <t>PE</t>
  </si>
  <si>
    <t>PS</t>
  </si>
  <si>
    <t>ABS</t>
  </si>
  <si>
    <t>PC</t>
  </si>
  <si>
    <t>PA6</t>
  </si>
  <si>
    <t>PA6 GF30</t>
  </si>
  <si>
    <t>[mm²]</t>
  </si>
  <si>
    <t>[mm]</t>
  </si>
  <si>
    <t>[N/mm²]</t>
  </si>
  <si>
    <t>[kN]</t>
  </si>
  <si>
    <t>Entformungsschräge</t>
  </si>
  <si>
    <t>Wirkung auf Enformungskraft</t>
  </si>
  <si>
    <t>100 % (Referenz)</t>
  </si>
  <si>
    <t>~80–85 %</t>
  </si>
  <si>
    <t>~65–70 %</t>
  </si>
  <si>
    <t>~45–55 %</t>
  </si>
  <si>
    <t>~30–40 %</t>
  </si>
  <si>
    <t>Faktor</t>
  </si>
  <si>
    <t>Minimaler Entformungswinkel</t>
  </si>
  <si>
    <t>Empfohlener Entformungswinkel</t>
  </si>
  <si>
    <t>Polycarbonat (PC)</t>
  </si>
  <si>
    <t>1.5 Grad</t>
  </si>
  <si>
    <t>2 Grad</t>
  </si>
  <si>
    <t>Acryl (PMMA)</t>
  </si>
  <si>
    <t>1 Grad</t>
  </si>
  <si>
    <t>Kunststoffbälle</t>
  </si>
  <si>
    <t>0 Grad</t>
  </si>
  <si>
    <t>Polypropylen (PP)</t>
  </si>
  <si>
    <t>0.5 Grad</t>
  </si>
  <si>
    <t>Acetal (POM)</t>
  </si>
  <si>
    <t>Polyethylen</t>
  </si>
  <si>
    <t>PVC</t>
  </si>
  <si>
    <t>Anwendung</t>
  </si>
  <si>
    <t>Beschreibung</t>
  </si>
  <si>
    <t>Glatte Oberflächen und kleine Teile</t>
  </si>
  <si>
    <t>Geeignet für Teile ohne Struktur und für Materialien mit geringer Schrumpfung</t>
  </si>
  <si>
    <t>Standardteile</t>
  </si>
  <si>
    <t>Allzweck-Entwurf für Spritzguss. Folgt dem allgemeinen Prinzip: 1 Grad Entwurf pro Zoll Kavitätstiefe. </t>
  </si>
  <si>
    <t>Teile mit mäßiger Textur und tiefen Hohlräumen</t>
  </si>
  <si>
    <t>Geeignet für die meisten Thermoplaste</t>
  </si>
  <si>
    <t>3 Grad</t>
  </si>
  <si>
    <t>Für raue Texturen</t>
  </si>
  <si>
    <t>Erforderlich, um Oberflächenschäden am Teil zu verhindern und das Auswerfen zu erleichtern. </t>
  </si>
  <si>
    <t>5 Grad oder höher</t>
  </si>
  <si>
    <t>Tiefe Hohlräume</t>
  </si>
  <si>
    <t>Wird bei komplexen Designs verwendet, um ein reibungsloses Entformen zu gewährleisten. </t>
  </si>
  <si>
    <t>Entformungs-schräge</t>
  </si>
  <si>
    <t>Breite</t>
  </si>
  <si>
    <t>Formgröße</t>
  </si>
  <si>
    <t>Klinkenzug</t>
  </si>
  <si>
    <t>Z4-1</t>
  </si>
  <si>
    <t>Z4-11</t>
  </si>
  <si>
    <t>Z4-12</t>
  </si>
  <si>
    <t>Z4-15</t>
  </si>
  <si>
    <t>Z4-16</t>
  </si>
  <si>
    <t>Z4-17</t>
  </si>
  <si>
    <t>Z4-40</t>
  </si>
  <si>
    <t>Z4-30</t>
  </si>
  <si>
    <t>Zugkraft [kN]</t>
  </si>
  <si>
    <t>Typ</t>
  </si>
  <si>
    <t>Verrieglungskraft [kN]</t>
  </si>
  <si>
    <t>Z4-2</t>
  </si>
  <si>
    <t>Z4-21</t>
  </si>
  <si>
    <t>Z4-22</t>
  </si>
  <si>
    <t>Z41 Breite</t>
  </si>
  <si>
    <t>STRACK Standard ALT</t>
  </si>
  <si>
    <t>Z41-050-L-VZ</t>
  </si>
  <si>
    <t>Z41-075-L-VZ</t>
  </si>
  <si>
    <t>Z41-090-L-VZ</t>
  </si>
  <si>
    <t>TPE 70–80 Shore A</t>
  </si>
  <si>
    <t>TPE 50–80 Shore A</t>
  </si>
  <si>
    <t>TPE 30–60 Shore A</t>
  </si>
  <si>
    <t>Kommentar</t>
  </si>
  <si>
    <t>Günstig (gut entformbar, polierte Oberfläche, Trennmittel, moderate Temperatur)</t>
  </si>
  <si>
    <t>Normalfall (übliche Oberflächen, keine extreme Haftung)</t>
  </si>
  <si>
    <t>Ungünstig (leicht klebend, hohe Temperatur, raue/strukturierte Oberfläche, keine Trennmittel)</t>
  </si>
  <si>
    <t>Günstig (poliert, gute Entlüftung, niedrige Temperatur)</t>
  </si>
  <si>
    <t>Normalfall (übliche Werkzeugoberflächen, leichte Struktur, warme Entformung)</t>
  </si>
  <si>
    <t>Ungünstig (stark klebend, hohe Temperatur, matte/raue Oberfläche, tiefe Kerne)</t>
  </si>
  <si>
    <t>Extremfall (dünnwandige Geometrien, starke Unterzüge, hohe Kompression)</t>
  </si>
  <si>
    <t>1-2</t>
  </si>
  <si>
    <t>2-3</t>
  </si>
  <si>
    <t>3-5</t>
  </si>
  <si>
    <t>Enformungsspannung 
N/mm² (Min.Wert)</t>
  </si>
  <si>
    <t>Enformungsspannung 
N/mm² (Max.Wert)</t>
  </si>
  <si>
    <t>Enformungsspannung 
N/mm² (Ø Wert)</t>
  </si>
  <si>
    <t>Empf. Mindest-
entformungsschräge [°]</t>
  </si>
  <si>
    <t>Silikon (LSR/HTV) günstig</t>
  </si>
  <si>
    <t>Silikon (LSR/HTV) Normalfall</t>
  </si>
  <si>
    <t>Silikon (LSR/HTV) ungünstig</t>
  </si>
  <si>
    <t>Silikon (LSR/HTV) Extremfall</t>
  </si>
  <si>
    <t>&gt;5</t>
  </si>
  <si>
    <t>1</t>
  </si>
  <si>
    <t>2</t>
  </si>
  <si>
    <t>3</t>
  </si>
  <si>
    <t>5</t>
  </si>
  <si>
    <t>~25–30 %</t>
  </si>
  <si>
    <t>~55–65 %</t>
  </si>
  <si>
    <t>-</t>
  </si>
  <si>
    <t xml:space="preserve"> [S]</t>
  </si>
  <si>
    <t>2°</t>
  </si>
  <si>
    <t>3°</t>
  </si>
  <si>
    <t>5°</t>
  </si>
  <si>
    <t>1,5°</t>
  </si>
  <si>
    <t>0°</t>
  </si>
  <si>
    <t>0,5°</t>
  </si>
  <si>
    <t>1°</t>
  </si>
  <si>
    <t>[σ Material] 
min.</t>
  </si>
  <si>
    <t>[σ Material] 
max.</t>
  </si>
  <si>
    <t>Z41-125-L-VZ-auf Anfrage</t>
  </si>
  <si>
    <t>Z41-175-L-VZ-auf Anfrage</t>
  </si>
  <si>
    <t>Approximate Calculation of Demolding Forces 
in Injection Molding for Latch Lock Sizing Z41</t>
  </si>
  <si>
    <t>Input Parameters</t>
  </si>
  <si>
    <t>Perimeter = 2 × Length + 2 × Width
or 
Perimeter = π × Diameter</t>
  </si>
  <si>
    <t>Project Name</t>
  </si>
  <si>
    <t>Draw Height (h)</t>
  </si>
  <si>
    <t>Lateral Surface Area (A)</t>
  </si>
  <si>
    <t>Material Demolding Stress [σ_material]</t>
  </si>
  <si>
    <t>Safety Factor</t>
  </si>
  <si>
    <t>Draft Angle [°]</t>
  </si>
  <si>
    <t>Force Reduction Factor due to Draft Angle [K]</t>
  </si>
  <si>
    <t>Calculated Total Demolding Force [N]</t>
  </si>
  <si>
    <t>Additional Loads Due to Influencing Factors</t>
  </si>
  <si>
    <t>Total Force [kN]</t>
  </si>
  <si>
    <t>Quantity of Latch Locks</t>
  </si>
  <si>
    <t>Mold Plate Size [mm]</t>
  </si>
  <si>
    <t>Required Force per Latch Lock</t>
  </si>
  <si>
    <t>STRACK Standard</t>
  </si>
  <si>
    <t>Pull Force</t>
  </si>
  <si>
    <t>Locking Force</t>
  </si>
  <si>
    <t>ecommended Minimum Latch Lock Size</t>
  </si>
  <si>
    <t>Comment</t>
  </si>
  <si>
    <t>Choose Material</t>
  </si>
  <si>
    <t>Demolding Stress [N/mm²] (Ø )</t>
  </si>
  <si>
    <t>Recommended Demolding Draft Angle [°]</t>
  </si>
  <si>
    <t>F total = A × σ material × S × K draft</t>
  </si>
  <si>
    <r>
      <t xml:space="preserve">Disclaimer
This calculation sheet is intended to support the user in making an approximate determination of the expected demolding forces and in selecting a suitable Hook Latch Lock.
Due to the large number of influencing factors, the actual values may differ from the calculated results. Therefore, the results provided by this calculation are for guidance purposes only and do not constitute a binding recommendation.
</t>
    </r>
    <r>
      <rPr>
        <b/>
        <sz val="18"/>
        <color theme="1"/>
        <rFont val="Arial"/>
        <family val="2"/>
      </rPr>
      <t>STRACK accepts no liability for the accuracy or completeness of the calculated results.</t>
    </r>
    <r>
      <rPr>
        <sz val="18"/>
        <color theme="1"/>
        <rFont val="Arial"/>
        <family val="2"/>
      </rPr>
      <t xml:space="preserve">
The final design verification, validation, and suitability assessment of the application remain the sole responsibility of the user.</t>
    </r>
  </si>
  <si>
    <t>Additional forces are not included in this calculation.
 Please enter any Additional Forces Due to Influencing Factors in [kN].
Factors that may increase the required force:
- Releasing undercuts by means of slides
- Snap-fits / locking tabs
-Vacuum effect (provide adequate part venting)
- Demolding temperature
- Surface roughness of the molded part
- Slightly adhesive material behavior
- Elevated demolding temperature
- No mold release agent used
- Core pull mechanisms
- Slides
- Unscrewing mechanisms for threaded features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</si>
</sst>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2"/>
      <color theme="1"/>
      <name val="Arial"/>
      <family val="2"/>
    </font>
    <font>
      <sz val="16"/>
      <color theme="1"/>
      <name val="Arial"/>
      <family val="2"/>
    </font>
    <font>
      <b/>
      <sz val="16"/>
      <color theme="0"/>
      <name val="Arial"/>
      <family val="2"/>
    </font>
    <font>
      <b/>
      <sz val="12"/>
      <color rgb="FF111111"/>
      <name val="Arial"/>
      <family val="2"/>
    </font>
    <font>
      <sz val="12"/>
      <color rgb="FF111111"/>
      <name val="Arial"/>
      <family val="2"/>
    </font>
    <font>
      <b/>
      <sz val="16"/>
      <color theme="1"/>
      <name val="Arial"/>
      <family val="2"/>
    </font>
    <font>
      <b/>
      <sz val="11"/>
      <color theme="1"/>
      <name val="Calibri"/>
      <family val="2"/>
      <scheme val="minor"/>
    </font>
    <font>
      <sz val="24"/>
      <color theme="1"/>
      <name val="Arial"/>
      <family val="2"/>
    </font>
    <font>
      <sz val="16"/>
      <color theme="1"/>
      <name val="Segoe UI"/>
      <family val="2"/>
    </font>
    <font>
      <sz val="16"/>
      <color theme="1"/>
      <name val="Calibri"/>
      <family val="2"/>
      <scheme val="minor"/>
    </font>
    <font>
      <sz val="18"/>
      <color theme="1"/>
      <name val="Calibri"/>
      <family val="2"/>
      <scheme val="minor"/>
    </font>
    <font>
      <sz val="18"/>
      <color theme="1"/>
      <name val="Arial"/>
      <family val="2"/>
    </font>
    <font>
      <b/>
      <sz val="18"/>
      <color theme="1"/>
      <name val="Arial"/>
      <family val="2"/>
    </font>
  </fonts>
  <fills count="17">
    <fill>
      <patternFill patternType="none"/>
    </fill>
    <fill>
      <patternFill patternType="gray125"/>
    </fill>
    <fill>
      <patternFill patternType="solid">
        <fgColor rgb="FF00B0F0"/>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rgb="FFFFFFFF"/>
        <bgColor indexed="64"/>
      </patternFill>
    </fill>
    <fill>
      <patternFill patternType="solid">
        <fgColor rgb="FFEAEAEA"/>
        <bgColor indexed="64"/>
      </patternFill>
    </fill>
    <fill>
      <patternFill patternType="solid">
        <fgColor theme="5" tint="0.59999389629810485"/>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rgb="FF92D050"/>
        <bgColor indexed="64"/>
      </patternFill>
    </fill>
    <fill>
      <patternFill patternType="solid">
        <fgColor rgb="FFFFADAB"/>
        <bgColor indexed="64"/>
      </patternFill>
    </fill>
    <fill>
      <patternFill patternType="solid">
        <fgColor rgb="FFFFFFCC"/>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bottom/>
      <diagonal/>
    </border>
    <border>
      <left style="thin">
        <color indexed="64"/>
      </left>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s>
  <cellStyleXfs count="1">
    <xf numFmtId="0" fontId="0" fillId="0" borderId="0"/>
  </cellStyleXfs>
  <cellXfs count="106">
    <xf numFmtId="0" fontId="0" fillId="0" borderId="0" xfId="0"/>
    <xf numFmtId="0" fontId="0" fillId="0" borderId="0" xfId="0" applyAlignment="1">
      <alignment horizontal="center"/>
    </xf>
    <xf numFmtId="0" fontId="1" fillId="0" borderId="0" xfId="0" applyFont="1"/>
    <xf numFmtId="0" fontId="0" fillId="0" borderId="0" xfId="0" applyAlignment="1">
      <alignment horizontal="center" vertical="center"/>
    </xf>
    <xf numFmtId="0" fontId="1" fillId="0" borderId="0" xfId="0" applyFont="1" applyAlignment="1">
      <alignment horizontal="center" vertical="center"/>
    </xf>
    <xf numFmtId="0" fontId="1" fillId="0" borderId="0" xfId="0" applyFont="1" applyAlignment="1">
      <alignment horizontal="center"/>
    </xf>
    <xf numFmtId="0" fontId="0" fillId="0" borderId="3" xfId="0" applyBorder="1" applyAlignment="1" applyProtection="1">
      <alignment horizontal="center" vertical="center"/>
      <protection hidden="1"/>
    </xf>
    <xf numFmtId="0" fontId="0" fillId="0" borderId="0" xfId="0" applyProtection="1">
      <protection hidden="1"/>
    </xf>
    <xf numFmtId="0" fontId="2" fillId="0" borderId="12" xfId="0" applyFont="1" applyBorder="1" applyProtection="1">
      <protection hidden="1"/>
    </xf>
    <xf numFmtId="0" fontId="2" fillId="0" borderId="4" xfId="0" applyFont="1" applyBorder="1" applyAlignment="1" applyProtection="1">
      <alignment horizontal="center" vertical="center"/>
      <protection hidden="1"/>
    </xf>
    <xf numFmtId="0" fontId="0" fillId="0" borderId="4" xfId="0" applyBorder="1" applyAlignment="1" applyProtection="1">
      <alignment horizontal="center"/>
      <protection hidden="1"/>
    </xf>
    <xf numFmtId="0" fontId="0" fillId="0" borderId="13" xfId="0" applyBorder="1" applyProtection="1">
      <protection hidden="1"/>
    </xf>
    <xf numFmtId="0" fontId="2" fillId="0" borderId="14" xfId="0" applyFont="1" applyBorder="1" applyAlignment="1" applyProtection="1">
      <alignment horizontal="center" vertical="center"/>
      <protection hidden="1"/>
    </xf>
    <xf numFmtId="0" fontId="2" fillId="5" borderId="1" xfId="0" applyFont="1" applyFill="1" applyBorder="1" applyAlignment="1" applyProtection="1">
      <alignment horizontal="center" vertical="center"/>
      <protection hidden="1"/>
    </xf>
    <xf numFmtId="0" fontId="2" fillId="5" borderId="14" xfId="0" applyFont="1" applyFill="1" applyBorder="1" applyAlignment="1" applyProtection="1">
      <alignment horizontal="center" vertical="center"/>
      <protection hidden="1"/>
    </xf>
    <xf numFmtId="0" fontId="2" fillId="13" borderId="1" xfId="0" applyFont="1" applyFill="1" applyBorder="1" applyAlignment="1" applyProtection="1">
      <alignment horizontal="center" vertical="center"/>
      <protection hidden="1"/>
    </xf>
    <xf numFmtId="0" fontId="2" fillId="0" borderId="5" xfId="0" applyFont="1" applyBorder="1" applyAlignment="1" applyProtection="1">
      <alignment horizontal="center" vertical="center"/>
      <protection hidden="1"/>
    </xf>
    <xf numFmtId="0" fontId="2" fillId="0" borderId="0" xfId="0" applyFont="1" applyAlignment="1" applyProtection="1">
      <alignment horizontal="center" vertical="center"/>
      <protection hidden="1"/>
    </xf>
    <xf numFmtId="0" fontId="0" fillId="0" borderId="0" xfId="0" applyAlignment="1" applyProtection="1">
      <alignment horizontal="center" vertical="center"/>
      <protection hidden="1"/>
    </xf>
    <xf numFmtId="0" fontId="2" fillId="5" borderId="2" xfId="0" applyFont="1" applyFill="1" applyBorder="1" applyAlignment="1" applyProtection="1">
      <alignment horizontal="center" vertical="center"/>
      <protection hidden="1"/>
    </xf>
    <xf numFmtId="0" fontId="10" fillId="5" borderId="1" xfId="0" applyFont="1" applyFill="1" applyBorder="1" applyAlignment="1" applyProtection="1">
      <alignment horizontal="center" vertical="center" wrapText="1"/>
      <protection hidden="1"/>
    </xf>
    <xf numFmtId="0" fontId="10" fillId="5" borderId="15" xfId="0" applyFont="1" applyFill="1" applyBorder="1" applyAlignment="1" applyProtection="1">
      <alignment horizontal="center" vertical="center" wrapText="1"/>
      <protection hidden="1"/>
    </xf>
    <xf numFmtId="0" fontId="2" fillId="5" borderId="1" xfId="0" applyFont="1" applyFill="1" applyBorder="1" applyAlignment="1" applyProtection="1">
      <alignment horizontal="left" vertical="center" wrapText="1"/>
      <protection hidden="1"/>
    </xf>
    <xf numFmtId="0" fontId="2" fillId="5" borderId="15" xfId="0" applyFont="1" applyFill="1" applyBorder="1" applyAlignment="1" applyProtection="1">
      <alignment horizontal="center" vertical="center"/>
      <protection hidden="1"/>
    </xf>
    <xf numFmtId="0" fontId="2" fillId="5" borderId="0" xfId="0" applyFont="1" applyFill="1" applyAlignment="1" applyProtection="1">
      <alignment horizontal="center" vertical="center"/>
      <protection hidden="1"/>
    </xf>
    <xf numFmtId="0" fontId="2" fillId="4" borderId="12" xfId="0" applyFont="1" applyFill="1" applyBorder="1" applyAlignment="1" applyProtection="1">
      <alignment horizontal="center" vertical="center"/>
      <protection hidden="1"/>
    </xf>
    <xf numFmtId="0" fontId="2" fillId="13" borderId="4" xfId="0" applyFont="1" applyFill="1" applyBorder="1" applyAlignment="1" applyProtection="1">
      <alignment horizontal="center" vertical="center"/>
      <protection hidden="1"/>
    </xf>
    <xf numFmtId="0" fontId="2" fillId="13" borderId="6" xfId="0" applyFont="1" applyFill="1" applyBorder="1" applyAlignment="1" applyProtection="1">
      <alignment vertical="center"/>
      <protection hidden="1"/>
    </xf>
    <xf numFmtId="0" fontId="2" fillId="13" borderId="0" xfId="0" applyFont="1" applyFill="1" applyAlignment="1" applyProtection="1">
      <alignment vertical="center"/>
      <protection hidden="1"/>
    </xf>
    <xf numFmtId="0" fontId="2" fillId="13" borderId="13" xfId="0" applyFont="1" applyFill="1" applyBorder="1" applyAlignment="1" applyProtection="1">
      <alignment vertical="center"/>
      <protection hidden="1"/>
    </xf>
    <xf numFmtId="0" fontId="7" fillId="0" borderId="0" xfId="0" applyFont="1" applyAlignment="1" applyProtection="1">
      <alignment horizontal="center" vertical="center"/>
      <protection hidden="1"/>
    </xf>
    <xf numFmtId="0" fontId="2" fillId="4" borderId="14" xfId="0" applyFont="1" applyFill="1" applyBorder="1" applyAlignment="1" applyProtection="1">
      <alignment horizontal="center" vertical="center"/>
      <protection hidden="1"/>
    </xf>
    <xf numFmtId="0" fontId="0" fillId="5" borderId="1" xfId="0" applyFill="1" applyBorder="1" applyAlignment="1" applyProtection="1">
      <alignment horizontal="center" vertical="center"/>
      <protection hidden="1"/>
    </xf>
    <xf numFmtId="0" fontId="2" fillId="0" borderId="1" xfId="0" applyFont="1" applyBorder="1" applyAlignment="1" applyProtection="1">
      <alignment horizontal="center" vertical="center"/>
      <protection hidden="1"/>
    </xf>
    <xf numFmtId="0" fontId="0" fillId="0" borderId="1" xfId="0" applyBorder="1" applyAlignment="1" applyProtection="1">
      <alignment horizontal="center" vertical="center"/>
      <protection hidden="1"/>
    </xf>
    <xf numFmtId="0" fontId="2" fillId="3" borderId="14" xfId="0" applyFont="1" applyFill="1" applyBorder="1" applyAlignment="1" applyProtection="1">
      <alignment horizontal="center" vertical="center"/>
      <protection hidden="1"/>
    </xf>
    <xf numFmtId="0" fontId="2" fillId="3" borderId="1" xfId="0" applyFont="1" applyFill="1" applyBorder="1" applyAlignment="1" applyProtection="1">
      <alignment horizontal="center" vertical="center"/>
      <protection hidden="1"/>
    </xf>
    <xf numFmtId="0" fontId="9" fillId="8" borderId="6" xfId="0" applyFont="1" applyFill="1" applyBorder="1" applyAlignment="1" applyProtection="1">
      <alignment vertical="center"/>
      <protection hidden="1"/>
    </xf>
    <xf numFmtId="0" fontId="9" fillId="8" borderId="0" xfId="0" applyFont="1" applyFill="1" applyAlignment="1" applyProtection="1">
      <alignment vertical="center"/>
      <protection hidden="1"/>
    </xf>
    <xf numFmtId="0" fontId="9" fillId="8" borderId="13" xfId="0" applyFont="1" applyFill="1" applyBorder="1" applyAlignment="1" applyProtection="1">
      <alignment vertical="center"/>
      <protection hidden="1"/>
    </xf>
    <xf numFmtId="0" fontId="2" fillId="0" borderId="16" xfId="0" applyFont="1" applyBorder="1" applyAlignment="1" applyProtection="1">
      <alignment horizontal="center" vertical="center"/>
      <protection hidden="1"/>
    </xf>
    <xf numFmtId="0" fontId="2" fillId="0" borderId="2" xfId="0" applyFont="1" applyBorder="1" applyAlignment="1" applyProtection="1">
      <alignment horizontal="center" vertical="center"/>
      <protection hidden="1"/>
    </xf>
    <xf numFmtId="0" fontId="0" fillId="0" borderId="2" xfId="0" applyBorder="1" applyAlignment="1" applyProtection="1">
      <alignment horizontal="center" vertical="center"/>
      <protection hidden="1"/>
    </xf>
    <xf numFmtId="0" fontId="2" fillId="15" borderId="14" xfId="0" applyFont="1" applyFill="1" applyBorder="1" applyAlignment="1" applyProtection="1">
      <alignment horizontal="center" vertical="center"/>
      <protection hidden="1"/>
    </xf>
    <xf numFmtId="0" fontId="0" fillId="0" borderId="0" xfId="0" applyAlignment="1" applyProtection="1">
      <alignment vertical="center"/>
      <protection hidden="1"/>
    </xf>
    <xf numFmtId="0" fontId="0" fillId="0" borderId="13" xfId="0" applyBorder="1" applyAlignment="1" applyProtection="1">
      <alignment vertical="center"/>
      <protection hidden="1"/>
    </xf>
    <xf numFmtId="0" fontId="6" fillId="3" borderId="14" xfId="0" applyFont="1" applyFill="1" applyBorder="1" applyAlignment="1" applyProtection="1">
      <alignment horizontal="center" vertical="center"/>
      <protection hidden="1"/>
    </xf>
    <xf numFmtId="0" fontId="6" fillId="3" borderId="1" xfId="0" applyFont="1" applyFill="1" applyBorder="1" applyAlignment="1" applyProtection="1">
      <alignment horizontal="center" vertical="center"/>
      <protection hidden="1"/>
    </xf>
    <xf numFmtId="0" fontId="2" fillId="0" borderId="12" xfId="0" applyFont="1" applyBorder="1" applyAlignment="1" applyProtection="1">
      <alignment horizontal="center" vertical="center"/>
      <protection hidden="1"/>
    </xf>
    <xf numFmtId="0" fontId="0" fillId="0" borderId="4" xfId="0" applyBorder="1" applyAlignment="1" applyProtection="1">
      <alignment horizontal="center" vertical="center"/>
      <protection hidden="1"/>
    </xf>
    <xf numFmtId="0" fontId="2" fillId="4" borderId="1" xfId="0" applyFont="1" applyFill="1" applyBorder="1" applyAlignment="1" applyProtection="1">
      <alignment horizontal="center" vertical="center"/>
      <protection hidden="1"/>
    </xf>
    <xf numFmtId="0" fontId="3" fillId="2" borderId="16" xfId="0" applyFont="1" applyFill="1" applyBorder="1" applyAlignment="1" applyProtection="1">
      <alignment horizontal="center" vertical="center"/>
      <protection hidden="1"/>
    </xf>
    <xf numFmtId="0" fontId="3" fillId="2" borderId="2" xfId="0" applyFont="1" applyFill="1" applyBorder="1" applyAlignment="1" applyProtection="1">
      <alignment horizontal="center" vertical="center"/>
      <protection hidden="1"/>
    </xf>
    <xf numFmtId="0" fontId="2" fillId="13" borderId="14" xfId="0" applyFont="1" applyFill="1" applyBorder="1" applyAlignment="1" applyProtection="1">
      <alignment horizontal="center" vertical="center"/>
      <protection hidden="1"/>
    </xf>
    <xf numFmtId="0" fontId="6" fillId="13" borderId="1" xfId="0" applyFont="1" applyFill="1" applyBorder="1" applyAlignment="1" applyProtection="1">
      <alignment horizontal="center" vertical="center"/>
      <protection hidden="1"/>
    </xf>
    <xf numFmtId="0" fontId="6" fillId="13" borderId="0" xfId="0" applyFont="1" applyFill="1" applyAlignment="1" applyProtection="1">
      <alignment horizontal="center" vertical="center" wrapText="1"/>
      <protection hidden="1"/>
    </xf>
    <xf numFmtId="0" fontId="6" fillId="13" borderId="13" xfId="0" applyFont="1" applyFill="1" applyBorder="1" applyAlignment="1" applyProtection="1">
      <alignment horizontal="center" vertical="center" wrapText="1"/>
      <protection hidden="1"/>
    </xf>
    <xf numFmtId="0" fontId="6" fillId="13" borderId="17" xfId="0" applyFont="1" applyFill="1" applyBorder="1" applyAlignment="1" applyProtection="1">
      <alignment horizontal="center" vertical="center"/>
      <protection hidden="1"/>
    </xf>
    <xf numFmtId="0" fontId="6" fillId="13" borderId="18" xfId="0" applyFont="1" applyFill="1" applyBorder="1" applyAlignment="1" applyProtection="1">
      <alignment horizontal="center" vertical="center" wrapText="1"/>
      <protection hidden="1"/>
    </xf>
    <xf numFmtId="0" fontId="6" fillId="13" borderId="19" xfId="0" applyFont="1" applyFill="1" applyBorder="1" applyAlignment="1" applyProtection="1">
      <alignment horizontal="center" vertical="center" wrapText="1"/>
      <protection hidden="1"/>
    </xf>
    <xf numFmtId="0" fontId="6" fillId="13" borderId="20" xfId="0" applyFont="1" applyFill="1" applyBorder="1" applyAlignment="1" applyProtection="1">
      <alignment horizontal="center" vertical="center" wrapText="1"/>
      <protection hidden="1"/>
    </xf>
    <xf numFmtId="0" fontId="2" fillId="0" borderId="0" xfId="0" applyFont="1" applyProtection="1">
      <protection hidden="1"/>
    </xf>
    <xf numFmtId="0" fontId="0" fillId="0" borderId="0" xfId="0" applyAlignment="1" applyProtection="1">
      <alignment horizontal="center"/>
      <protection hidden="1"/>
    </xf>
    <xf numFmtId="0" fontId="0" fillId="6" borderId="1" xfId="0" applyFill="1" applyBorder="1" applyAlignment="1" applyProtection="1">
      <alignment horizontal="center" vertical="center"/>
      <protection hidden="1"/>
    </xf>
    <xf numFmtId="0" fontId="0" fillId="6" borderId="1" xfId="0" applyFill="1" applyBorder="1" applyAlignment="1" applyProtection="1">
      <alignment horizontal="center" vertical="center" wrapText="1"/>
      <protection hidden="1"/>
    </xf>
    <xf numFmtId="0" fontId="0" fillId="0" borderId="1" xfId="0" applyBorder="1" applyAlignment="1" applyProtection="1">
      <alignment horizontal="center"/>
      <protection hidden="1"/>
    </xf>
    <xf numFmtId="0" fontId="0" fillId="0" borderId="1" xfId="0" applyBorder="1" applyProtection="1">
      <protection hidden="1"/>
    </xf>
    <xf numFmtId="49" fontId="0" fillId="0" borderId="1" xfId="0" applyNumberFormat="1" applyBorder="1" applyAlignment="1" applyProtection="1">
      <alignment horizontal="center" vertical="center"/>
      <protection hidden="1"/>
    </xf>
    <xf numFmtId="0" fontId="1" fillId="5" borderId="1" xfId="0" applyFont="1" applyFill="1" applyBorder="1" applyAlignment="1" applyProtection="1">
      <alignment horizontal="center" vertical="center"/>
      <protection locked="0"/>
    </xf>
    <xf numFmtId="0" fontId="1" fillId="5" borderId="1" xfId="0" applyFont="1" applyFill="1" applyBorder="1" applyAlignment="1" applyProtection="1">
      <alignment horizontal="center"/>
      <protection locked="0"/>
    </xf>
    <xf numFmtId="0" fontId="1" fillId="0" borderId="0" xfId="0" applyFont="1" applyProtection="1">
      <protection locked="0"/>
    </xf>
    <xf numFmtId="0" fontId="4" fillId="7" borderId="1" xfId="0" applyFont="1" applyFill="1" applyBorder="1" applyAlignment="1" applyProtection="1">
      <alignment horizontal="center" vertical="center" wrapText="1"/>
      <protection locked="0"/>
    </xf>
    <xf numFmtId="0" fontId="0" fillId="0" borderId="0" xfId="0" applyProtection="1">
      <protection locked="0"/>
    </xf>
    <xf numFmtId="0" fontId="5" fillId="7" borderId="1" xfId="0" applyFont="1" applyFill="1" applyBorder="1" applyAlignment="1" applyProtection="1">
      <alignment horizontal="center" vertical="center" wrapText="1"/>
      <protection locked="0"/>
    </xf>
    <xf numFmtId="0" fontId="1" fillId="0" borderId="1" xfId="0" applyFont="1" applyBorder="1" applyAlignment="1" applyProtection="1">
      <alignment horizontal="center" vertical="center"/>
      <protection locked="0"/>
    </xf>
    <xf numFmtId="0" fontId="1" fillId="0" borderId="0" xfId="0" applyFont="1" applyAlignment="1" applyProtection="1">
      <alignment horizontal="center" vertical="center"/>
      <protection locked="0"/>
    </xf>
    <xf numFmtId="0" fontId="1" fillId="0" borderId="0" xfId="0" applyFont="1" applyAlignment="1" applyProtection="1">
      <alignment horizontal="center"/>
      <protection locked="0"/>
    </xf>
    <xf numFmtId="0" fontId="0" fillId="2" borderId="0" xfId="0" applyFill="1" applyAlignment="1" applyProtection="1">
      <alignment horizontal="center" vertical="center"/>
      <protection locked="0"/>
    </xf>
    <xf numFmtId="0" fontId="0" fillId="9" borderId="1" xfId="0" applyFill="1" applyBorder="1" applyAlignment="1" applyProtection="1">
      <alignment horizontal="center" vertical="center"/>
      <protection locked="0"/>
    </xf>
    <xf numFmtId="0" fontId="0" fillId="10" borderId="1" xfId="0" applyFill="1" applyBorder="1" applyAlignment="1" applyProtection="1">
      <alignment horizontal="center" vertical="center"/>
      <protection locked="0"/>
    </xf>
    <xf numFmtId="0" fontId="0" fillId="11" borderId="1" xfId="0" applyFill="1" applyBorder="1" applyAlignment="1" applyProtection="1">
      <alignment horizontal="center" vertical="center"/>
      <protection locked="0"/>
    </xf>
    <xf numFmtId="0" fontId="0" fillId="2" borderId="1" xfId="0" applyFill="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2" fillId="16" borderId="5" xfId="0" applyFont="1" applyFill="1" applyBorder="1" applyAlignment="1" applyProtection="1">
      <alignment horizontal="left" vertical="top" wrapText="1"/>
      <protection hidden="1"/>
    </xf>
    <xf numFmtId="0" fontId="2" fillId="16" borderId="0" xfId="0" applyFont="1" applyFill="1" applyAlignment="1" applyProtection="1">
      <alignment horizontal="left" vertical="top" wrapText="1"/>
      <protection hidden="1"/>
    </xf>
    <xf numFmtId="0" fontId="12" fillId="15" borderId="21" xfId="0" applyFont="1" applyFill="1" applyBorder="1" applyAlignment="1" applyProtection="1">
      <alignment horizontal="left" vertical="center" wrapText="1"/>
      <protection hidden="1"/>
    </xf>
    <xf numFmtId="0" fontId="12" fillId="15" borderId="21" xfId="0" applyFont="1" applyFill="1" applyBorder="1" applyAlignment="1" applyProtection="1">
      <alignment horizontal="left" vertical="center"/>
      <protection hidden="1"/>
    </xf>
    <xf numFmtId="0" fontId="8" fillId="2" borderId="7" xfId="0" applyFont="1" applyFill="1" applyBorder="1" applyAlignment="1" applyProtection="1">
      <alignment horizontal="center" vertical="center"/>
      <protection hidden="1"/>
    </xf>
    <xf numFmtId="0" fontId="8" fillId="2" borderId="8" xfId="0" applyFont="1" applyFill="1" applyBorder="1" applyAlignment="1" applyProtection="1">
      <alignment horizontal="center" vertical="center"/>
      <protection hidden="1"/>
    </xf>
    <xf numFmtId="0" fontId="8" fillId="2" borderId="9" xfId="0" applyFont="1" applyFill="1" applyBorder="1" applyAlignment="1" applyProtection="1">
      <alignment horizontal="center" vertical="center"/>
      <protection hidden="1"/>
    </xf>
    <xf numFmtId="0" fontId="2" fillId="6" borderId="3" xfId="0" applyFont="1" applyFill="1" applyBorder="1" applyAlignment="1" applyProtection="1">
      <alignment horizontal="center" vertical="center" wrapText="1"/>
      <protection hidden="1"/>
    </xf>
    <xf numFmtId="0" fontId="2" fillId="6" borderId="10" xfId="0" applyFont="1" applyFill="1" applyBorder="1" applyAlignment="1" applyProtection="1">
      <alignment horizontal="center" vertical="center" wrapText="1"/>
      <protection hidden="1"/>
    </xf>
    <xf numFmtId="0" fontId="2" fillId="6" borderId="11" xfId="0" applyFont="1" applyFill="1" applyBorder="1" applyAlignment="1" applyProtection="1">
      <alignment horizontal="center" vertical="center" wrapText="1"/>
      <protection hidden="1"/>
    </xf>
    <xf numFmtId="14" fontId="11" fillId="0" borderId="3" xfId="0" applyNumberFormat="1" applyFont="1" applyBorder="1" applyAlignment="1" applyProtection="1">
      <alignment horizontal="right" vertical="center"/>
      <protection hidden="1"/>
    </xf>
    <xf numFmtId="14" fontId="11" fillId="0" borderId="10" xfId="0" applyNumberFormat="1" applyFont="1" applyBorder="1" applyAlignment="1" applyProtection="1">
      <alignment horizontal="right" vertical="center"/>
      <protection hidden="1"/>
    </xf>
    <xf numFmtId="14" fontId="11" fillId="0" borderId="11" xfId="0" applyNumberFormat="1" applyFont="1" applyBorder="1" applyAlignment="1" applyProtection="1">
      <alignment horizontal="right" vertical="center"/>
      <protection hidden="1"/>
    </xf>
    <xf numFmtId="0" fontId="0" fillId="12" borderId="1" xfId="0" applyFill="1" applyBorder="1" applyAlignment="1" applyProtection="1">
      <alignment horizontal="center" vertical="center"/>
      <protection locked="0"/>
    </xf>
    <xf numFmtId="0" fontId="0" fillId="2" borderId="0" xfId="0" applyFill="1" applyAlignment="1" applyProtection="1">
      <alignment horizontal="center" vertical="center"/>
      <protection locked="0"/>
    </xf>
    <xf numFmtId="0" fontId="2" fillId="5" borderId="1" xfId="0" applyFont="1" applyFill="1" applyBorder="1" applyAlignment="1" applyProtection="1">
      <alignment horizontal="left" vertical="center"/>
      <protection hidden="1"/>
    </xf>
    <xf numFmtId="0" fontId="2" fillId="5" borderId="15" xfId="0" applyFont="1" applyFill="1" applyBorder="1" applyAlignment="1" applyProtection="1">
      <alignment horizontal="left" vertical="center"/>
      <protection hidden="1"/>
    </xf>
    <xf numFmtId="0" fontId="2" fillId="5" borderId="1" xfId="0" applyFont="1" applyFill="1" applyBorder="1" applyAlignment="1" applyProtection="1">
      <alignment horizontal="center" vertical="center"/>
      <protection hidden="1"/>
    </xf>
    <xf numFmtId="0" fontId="2" fillId="5" borderId="15" xfId="0" applyFont="1" applyFill="1" applyBorder="1" applyAlignment="1" applyProtection="1">
      <alignment horizontal="center" vertical="center"/>
      <protection hidden="1"/>
    </xf>
    <xf numFmtId="0" fontId="2" fillId="13" borderId="1" xfId="0" applyFont="1" applyFill="1" applyBorder="1" applyAlignment="1" applyProtection="1">
      <alignment horizontal="left" vertical="center"/>
      <protection hidden="1"/>
    </xf>
    <xf numFmtId="0" fontId="2" fillId="0" borderId="14" xfId="0" applyFont="1" applyBorder="1" applyAlignment="1" applyProtection="1">
      <alignment horizontal="center" vertical="center" wrapText="1"/>
      <protection hidden="1"/>
    </xf>
    <xf numFmtId="0" fontId="6" fillId="14" borderId="1" xfId="0" applyFont="1" applyFill="1" applyBorder="1" applyAlignment="1" applyProtection="1">
      <alignment horizontal="center" vertical="center"/>
      <protection locked="0" hidden="1"/>
    </xf>
    <xf numFmtId="0" fontId="6" fillId="14" borderId="4" xfId="0" applyFont="1" applyFill="1" applyBorder="1" applyAlignment="1" applyProtection="1">
      <alignment horizontal="center" vertical="center"/>
      <protection locked="0" hidden="1"/>
    </xf>
  </cellXfs>
  <cellStyles count="1">
    <cellStyle name="Standard" xfId="0" builtinId="0"/>
  </cellStyles>
  <dxfs count="5">
    <dxf>
      <fill>
        <patternFill>
          <bgColor rgb="FFFF9999"/>
        </patternFill>
      </fill>
    </dxf>
    <dxf>
      <fill>
        <patternFill>
          <bgColor rgb="FFFF0000"/>
        </patternFill>
      </fill>
    </dxf>
    <dxf>
      <fill>
        <patternFill>
          <bgColor rgb="FF92D050"/>
        </patternFill>
      </fill>
    </dxf>
    <dxf>
      <fill>
        <patternFill>
          <bgColor rgb="FF92D050"/>
        </patternFill>
      </fill>
    </dxf>
    <dxf>
      <fill>
        <patternFill>
          <bgColor rgb="FFFF0000"/>
        </patternFill>
      </fill>
    </dxf>
  </dxfs>
  <tableStyles count="0" defaultTableStyle="TableStyleMedium9" defaultPivotStyle="PivotStyleLight16"/>
  <colors>
    <mruColors>
      <color rgb="FFFF9999"/>
      <color rgb="FFFFADAB"/>
      <color rgb="FFFFFFCC"/>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665018</xdr:colOff>
      <xdr:row>0</xdr:row>
      <xdr:rowOff>102177</xdr:rowOff>
    </xdr:from>
    <xdr:to>
      <xdr:col>0</xdr:col>
      <xdr:colOff>3037609</xdr:colOff>
      <xdr:row>0</xdr:row>
      <xdr:rowOff>950768</xdr:rowOff>
    </xdr:to>
    <xdr:pic>
      <xdr:nvPicPr>
        <xdr:cNvPr id="2" name="Grafik 1">
          <a:extLst>
            <a:ext uri="{FF2B5EF4-FFF2-40B4-BE49-F238E27FC236}">
              <a16:creationId xmlns:a16="http://schemas.microsoft.com/office/drawing/2014/main" id="{28F0390B-2C30-3F57-A5F1-480FBBA2F9BA}"/>
            </a:ext>
          </a:extLst>
        </xdr:cNvPr>
        <xdr:cNvPicPr>
          <a:picLocks noChangeAspect="1"/>
        </xdr:cNvPicPr>
      </xdr:nvPicPr>
      <xdr:blipFill rotWithShape="1">
        <a:blip xmlns:r="http://schemas.openxmlformats.org/officeDocument/2006/relationships" r:embed="rId1"/>
        <a:srcRect t="16870" b="19546"/>
        <a:stretch>
          <a:fillRect/>
        </a:stretch>
      </xdr:blipFill>
      <xdr:spPr>
        <a:xfrm>
          <a:off x="665018" y="102177"/>
          <a:ext cx="2372591" cy="84859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6"/>
  <sheetViews>
    <sheetView tabSelected="1" zoomScale="70" zoomScaleNormal="70" workbookViewId="0">
      <selection activeCell="B11" sqref="B11"/>
    </sheetView>
  </sheetViews>
  <sheetFormatPr baseColWidth="10" defaultColWidth="9.140625" defaultRowHeight="20.25" x14ac:dyDescent="0.3"/>
  <cols>
    <col min="1" max="1" width="59.5703125" style="61" bestFit="1" customWidth="1"/>
    <col min="2" max="2" width="46.42578125" style="17" customWidth="1"/>
    <col min="3" max="3" width="22.85546875" style="62" customWidth="1"/>
    <col min="4" max="4" width="65" style="7" customWidth="1"/>
    <col min="5" max="5" width="15.85546875" style="7" bestFit="1" customWidth="1"/>
    <col min="6" max="6" width="16.28515625" style="7" bestFit="1" customWidth="1"/>
    <col min="7" max="16384" width="9.140625" style="7"/>
  </cols>
  <sheetData>
    <row r="1" spans="1:7" ht="86.25" customHeight="1" thickBot="1" x14ac:dyDescent="0.3">
      <c r="A1" s="6"/>
      <c r="B1" s="90" t="s">
        <v>115</v>
      </c>
      <c r="C1" s="91"/>
      <c r="D1" s="91"/>
      <c r="E1" s="91"/>
      <c r="F1" s="92"/>
    </row>
    <row r="2" spans="1:7" ht="28.5" customHeight="1" thickBot="1" x14ac:dyDescent="0.3">
      <c r="A2" s="87" t="s">
        <v>116</v>
      </c>
      <c r="B2" s="88"/>
      <c r="C2" s="89"/>
      <c r="D2" s="93">
        <f ca="1">TODAY()</f>
        <v>46304</v>
      </c>
      <c r="E2" s="94"/>
      <c r="F2" s="95"/>
    </row>
    <row r="3" spans="1:7" x14ac:dyDescent="0.3">
      <c r="A3" s="8"/>
      <c r="B3" s="9"/>
      <c r="C3" s="10"/>
      <c r="F3" s="11"/>
    </row>
    <row r="4" spans="1:7" ht="60.75" customHeight="1" x14ac:dyDescent="0.25">
      <c r="A4" s="103" t="s">
        <v>117</v>
      </c>
      <c r="B4" s="104">
        <v>233</v>
      </c>
      <c r="C4" s="13" t="s">
        <v>11</v>
      </c>
      <c r="D4" s="98" t="s">
        <v>118</v>
      </c>
      <c r="E4" s="98"/>
      <c r="F4" s="99"/>
    </row>
    <row r="5" spans="1:7" ht="39" customHeight="1" x14ac:dyDescent="0.25">
      <c r="A5" s="14" t="s">
        <v>119</v>
      </c>
      <c r="B5" s="104">
        <v>100</v>
      </c>
      <c r="C5" s="13" t="s">
        <v>11</v>
      </c>
      <c r="D5" s="100"/>
      <c r="E5" s="100"/>
      <c r="F5" s="101"/>
    </row>
    <row r="6" spans="1:7" ht="28.5" customHeight="1" x14ac:dyDescent="0.25">
      <c r="A6" s="14" t="s">
        <v>120</v>
      </c>
      <c r="B6" s="15">
        <f>B4*B5</f>
        <v>23300</v>
      </c>
      <c r="C6" s="13" t="s">
        <v>10</v>
      </c>
      <c r="D6" s="9"/>
      <c r="F6" s="11"/>
    </row>
    <row r="7" spans="1:7" ht="27" customHeight="1" x14ac:dyDescent="0.25">
      <c r="A7" s="16"/>
      <c r="C7" s="18"/>
      <c r="D7" s="19" t="s">
        <v>135</v>
      </c>
      <c r="F7" s="11"/>
    </row>
    <row r="8" spans="1:7" ht="37.5" customHeight="1" x14ac:dyDescent="0.25">
      <c r="A8" s="14" t="s">
        <v>0</v>
      </c>
      <c r="B8" s="104" t="s">
        <v>8</v>
      </c>
      <c r="C8" s="15" t="s">
        <v>136</v>
      </c>
      <c r="D8" s="102" t="str">
        <f>VLOOKUP($B$8,Kunststoffwerte!A2:F16,6,FALSE)</f>
        <v>-</v>
      </c>
      <c r="E8" s="20" t="s">
        <v>111</v>
      </c>
      <c r="F8" s="21" t="s">
        <v>112</v>
      </c>
    </row>
    <row r="9" spans="1:7" ht="51" customHeight="1" x14ac:dyDescent="0.25">
      <c r="A9" s="14" t="s">
        <v>121</v>
      </c>
      <c r="B9" s="15">
        <f>VLOOKUP($B$8,Kunststoffwerte!$A$2:$E$16,2,FALSE)</f>
        <v>1</v>
      </c>
      <c r="C9" s="13" t="s">
        <v>12</v>
      </c>
      <c r="D9" s="22" t="s">
        <v>137</v>
      </c>
      <c r="E9" s="13">
        <f>VLOOKUP($B$8,Kunststoffwerte!$A$2:$E$16,3,FALSE)</f>
        <v>0.7</v>
      </c>
      <c r="F9" s="23">
        <f>VLOOKUP($B$8,Kunststoffwerte!$A$2:$E$16,4,FALSE)</f>
        <v>1.3</v>
      </c>
    </row>
    <row r="10" spans="1:7" ht="40.5" customHeight="1" x14ac:dyDescent="0.25">
      <c r="A10" s="14" t="s">
        <v>122</v>
      </c>
      <c r="B10" s="104">
        <v>1.2</v>
      </c>
      <c r="C10" s="13" t="s">
        <v>103</v>
      </c>
      <c r="D10" s="24"/>
      <c r="F10" s="11"/>
    </row>
    <row r="11" spans="1:7" ht="40.5" customHeight="1" x14ac:dyDescent="0.25">
      <c r="A11" s="25" t="s">
        <v>123</v>
      </c>
      <c r="B11" s="105" t="s">
        <v>107</v>
      </c>
      <c r="C11" s="26" t="str">
        <f>VLOOKUP($B$8,Kunststoffwerte!$A$2:$F$16,5,FALSE)&amp;" °"</f>
        <v>1,5 °</v>
      </c>
      <c r="D11" s="27" t="s">
        <v>138</v>
      </c>
      <c r="E11" s="28"/>
      <c r="F11" s="29"/>
      <c r="G11" s="30"/>
    </row>
    <row r="12" spans="1:7" ht="24" customHeight="1" x14ac:dyDescent="0.25">
      <c r="A12" s="31" t="s">
        <v>124</v>
      </c>
      <c r="B12" s="15">
        <f>VLOOKUP(B11,Entformungsschräge!A2:C8,3,FALSE)</f>
        <v>0.65</v>
      </c>
      <c r="C12" s="32"/>
      <c r="D12" s="9"/>
      <c r="F12" s="11"/>
    </row>
    <row r="13" spans="1:7" x14ac:dyDescent="0.25">
      <c r="A13" s="12"/>
      <c r="B13" s="33"/>
      <c r="C13" s="34"/>
      <c r="D13" s="18"/>
      <c r="F13" s="11"/>
    </row>
    <row r="14" spans="1:7" ht="25.5" x14ac:dyDescent="0.25">
      <c r="A14" s="35" t="s">
        <v>125</v>
      </c>
      <c r="B14" s="36">
        <f>(B6*B9*B10*B12)/1000</f>
        <v>18.173999999999999</v>
      </c>
      <c r="C14" s="36" t="s">
        <v>13</v>
      </c>
      <c r="D14" s="37" t="s">
        <v>139</v>
      </c>
      <c r="E14" s="38"/>
      <c r="F14" s="39"/>
    </row>
    <row r="15" spans="1:7" x14ac:dyDescent="0.25">
      <c r="A15" s="40"/>
      <c r="B15" s="41"/>
      <c r="C15" s="42"/>
      <c r="D15" s="18"/>
      <c r="F15" s="11"/>
    </row>
    <row r="16" spans="1:7" s="44" customFormat="1" x14ac:dyDescent="0.25">
      <c r="A16" s="43" t="s">
        <v>126</v>
      </c>
      <c r="B16" s="104">
        <v>10</v>
      </c>
      <c r="C16" s="15" t="s">
        <v>13</v>
      </c>
      <c r="D16" s="17"/>
      <c r="F16" s="45"/>
    </row>
    <row r="17" spans="1:6" ht="32.25" customHeight="1" x14ac:dyDescent="0.25">
      <c r="A17" s="46" t="s">
        <v>127</v>
      </c>
      <c r="B17" s="47">
        <f>B14+B16</f>
        <v>28.173999999999999</v>
      </c>
      <c r="C17" s="47" t="s">
        <v>13</v>
      </c>
      <c r="D17" s="17"/>
      <c r="F17" s="11"/>
    </row>
    <row r="18" spans="1:6" x14ac:dyDescent="0.25">
      <c r="A18" s="48"/>
      <c r="B18" s="9"/>
      <c r="C18" s="49"/>
      <c r="D18" s="18"/>
      <c r="F18" s="11"/>
    </row>
    <row r="19" spans="1:6" x14ac:dyDescent="0.25">
      <c r="A19" s="31" t="s">
        <v>128</v>
      </c>
      <c r="B19" s="50">
        <v>2</v>
      </c>
      <c r="C19" s="50"/>
      <c r="D19" s="18"/>
      <c r="F19" s="11"/>
    </row>
    <row r="20" spans="1:6" x14ac:dyDescent="0.25">
      <c r="A20" s="16"/>
      <c r="B20" s="50" t="s">
        <v>51</v>
      </c>
      <c r="C20" s="50"/>
      <c r="D20" s="18"/>
      <c r="F20" s="11"/>
    </row>
    <row r="21" spans="1:6" ht="42.75" customHeight="1" x14ac:dyDescent="0.25">
      <c r="A21" s="31" t="s">
        <v>129</v>
      </c>
      <c r="B21" s="104">
        <v>296</v>
      </c>
      <c r="C21" s="50" t="s">
        <v>11</v>
      </c>
      <c r="D21" s="18"/>
      <c r="F21" s="11"/>
    </row>
    <row r="22" spans="1:6" ht="40.5" customHeight="1" x14ac:dyDescent="0.25">
      <c r="A22" s="51" t="s">
        <v>130</v>
      </c>
      <c r="B22" s="52">
        <f>B17/B19</f>
        <v>14.087</v>
      </c>
      <c r="C22" s="52" t="s">
        <v>13</v>
      </c>
      <c r="D22" s="18"/>
      <c r="F22" s="11"/>
    </row>
    <row r="23" spans="1:6" x14ac:dyDescent="0.25">
      <c r="A23" s="53"/>
      <c r="B23" s="54" t="s">
        <v>131</v>
      </c>
      <c r="C23" s="54" t="s">
        <v>132</v>
      </c>
      <c r="D23" s="54" t="s">
        <v>133</v>
      </c>
      <c r="E23" s="55"/>
      <c r="F23" s="56"/>
    </row>
    <row r="24" spans="1:6" ht="110.25" customHeight="1" thickBot="1" x14ac:dyDescent="0.3">
      <c r="A24" s="57" t="s">
        <v>134</v>
      </c>
      <c r="B24" s="58" t="str" cm="1">
        <f t="array" ref="B24">IF(B22 &lt;= _xlfn.XLOOKUP(B21,'Klinkenzüge nach Formgröße'!A3:A27,'Klinkenzüge nach Formgröße'!C3:C27),_xlfn.XLOOKUP(B21,'Klinkenzüge nach Formgröße'!A3:A27,'Klinkenzüge nach Formgröße'!B3:B27),_xlfn.XLOOKUP(TRUE,'Klinkenzüge nach Formgröße'!C3:C27&gt;=B22,'Klinkenzüge nach Formgröße'!B3:B27,,1))</f>
        <v>Z41-075-L-VZ</v>
      </c>
      <c r="C24" s="58" t="str">
        <f>"max. "&amp;VLOOKUP($B24,'Klinkenzüge nach Formgröße'!$B2:$C27,2,FALSE)&amp;" kN"</f>
        <v>max. 50 kN</v>
      </c>
      <c r="D24" s="58" t="str">
        <f>"max. "&amp;VLOOKUP($B24,'Klinkenzüge nach Formgröße'!$B2:$D27,3,FALSE)&amp;" kN"</f>
        <v>max. 22 kN</v>
      </c>
      <c r="E24" s="59"/>
      <c r="F24" s="60"/>
    </row>
    <row r="25" spans="1:6" ht="274.5" customHeight="1" x14ac:dyDescent="0.25">
      <c r="A25" s="85" t="s">
        <v>140</v>
      </c>
      <c r="B25" s="86"/>
      <c r="C25" s="86"/>
      <c r="D25" s="86"/>
      <c r="E25" s="86"/>
      <c r="F25" s="86"/>
    </row>
    <row r="26" spans="1:6" ht="326.25" customHeight="1" x14ac:dyDescent="0.25">
      <c r="A26" s="83" t="s">
        <v>141</v>
      </c>
      <c r="B26" s="84"/>
      <c r="C26" s="84"/>
      <c r="D26" s="84"/>
      <c r="E26" s="84"/>
      <c r="F26" s="84"/>
    </row>
  </sheetData>
  <sheetProtection algorithmName="SHA-512" hashValue="I+mWJrS0rj6n/ac66ktKIJhg1n+Ff2B7DtjsUOA8PvrxteRjujyVX2Xe7Ipfrh2tvpDA0HYP26PyPA2UNMQH/g==" saltValue="/FPg+qGiSKsd1GnFB7ZQxA==" spinCount="100000" sheet="1" objects="1" scenarios="1"/>
  <dataConsolidate/>
  <mergeCells count="7">
    <mergeCell ref="A26:F26"/>
    <mergeCell ref="A25:F25"/>
    <mergeCell ref="A2:C2"/>
    <mergeCell ref="B1:F1"/>
    <mergeCell ref="D2:F2"/>
    <mergeCell ref="D4:F4"/>
    <mergeCell ref="D5:F5"/>
  </mergeCells>
  <conditionalFormatting sqref="B11">
    <cfRule type="expression" dxfId="4" priority="7">
      <formula>"&lt;$C$11"</formula>
    </cfRule>
    <cfRule type="expression" dxfId="3" priority="8">
      <formula>"&gt;=$C$11"</formula>
    </cfRule>
    <cfRule type="expression" dxfId="0" priority="1">
      <formula>B11&lt;C11</formula>
    </cfRule>
  </conditionalFormatting>
  <conditionalFormatting sqref="G11">
    <cfRule type="expression" dxfId="2" priority="2">
      <formula>"&gt;$I$11"</formula>
    </cfRule>
    <cfRule type="expression" dxfId="1" priority="3">
      <formula>"&lt;$I$11"</formula>
    </cfRule>
  </conditionalFormatting>
  <pageMargins left="0.75" right="0.75" top="1" bottom="1" header="0.5" footer="0.5"/>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409A9AB1-92C8-481C-A774-2CA1F3CD41A6}">
          <x14:formula1>
            <xm:f>'Klinkenzüge nach Formgröße'!$A$3:$A$27</xm:f>
          </x14:formula1>
          <xm:sqref>B21</xm:sqref>
        </x14:dataValidation>
        <x14:dataValidation type="list" xr:uid="{00000000-0002-0000-0000-000000000000}">
          <x14:formula1>
            <xm:f>Kunststoffwerte!$A$2:$A$16</xm:f>
          </x14:formula1>
          <xm:sqref>B8</xm:sqref>
        </x14:dataValidation>
        <x14:dataValidation type="list" allowBlank="1" showInputMessage="1" showErrorMessage="1" xr:uid="{727C8D2F-F09D-4AAF-9931-04D919795711}">
          <x14:formula1>
            <xm:f>Entformungsschräge!$A$2:$A$8</xm:f>
          </x14:formula1>
          <xm:sqref>B11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6"/>
  <sheetViews>
    <sheetView workbookViewId="0">
      <selection sqref="A1:H16"/>
    </sheetView>
  </sheetViews>
  <sheetFormatPr baseColWidth="10" defaultColWidth="9.140625" defaultRowHeight="15" x14ac:dyDescent="0.25"/>
  <cols>
    <col min="1" max="1" width="26.5703125" style="3" bestFit="1" customWidth="1"/>
    <col min="2" max="4" width="20.28515625" style="3" bestFit="1" customWidth="1"/>
    <col min="5" max="5" width="22" style="3" bestFit="1" customWidth="1"/>
    <col min="6" max="6" width="87.28515625" bestFit="1" customWidth="1"/>
  </cols>
  <sheetData>
    <row r="1" spans="1:7" ht="30" x14ac:dyDescent="0.25">
      <c r="A1" s="63" t="s">
        <v>2</v>
      </c>
      <c r="B1" s="64" t="s">
        <v>89</v>
      </c>
      <c r="C1" s="64" t="s">
        <v>87</v>
      </c>
      <c r="D1" s="64" t="s">
        <v>88</v>
      </c>
      <c r="E1" s="64" t="s">
        <v>90</v>
      </c>
      <c r="F1" s="64" t="s">
        <v>76</v>
      </c>
      <c r="G1" s="7"/>
    </row>
    <row r="2" spans="1:7" x14ac:dyDescent="0.25">
      <c r="A2" s="34" t="s">
        <v>3</v>
      </c>
      <c r="B2" s="34">
        <v>0.5</v>
      </c>
      <c r="C2" s="65">
        <v>0.3</v>
      </c>
      <c r="D2" s="65">
        <v>0.7</v>
      </c>
      <c r="E2" s="34">
        <v>0.5</v>
      </c>
      <c r="F2" s="66" t="s">
        <v>102</v>
      </c>
      <c r="G2" s="7"/>
    </row>
    <row r="3" spans="1:7" x14ac:dyDescent="0.25">
      <c r="A3" s="34" t="s">
        <v>4</v>
      </c>
      <c r="B3" s="34">
        <v>0.5</v>
      </c>
      <c r="C3" s="65">
        <v>0.3</v>
      </c>
      <c r="D3" s="65">
        <v>0.7</v>
      </c>
      <c r="E3" s="34">
        <v>0.5</v>
      </c>
      <c r="F3" s="66" t="s">
        <v>102</v>
      </c>
      <c r="G3" s="7"/>
    </row>
    <row r="4" spans="1:7" x14ac:dyDescent="0.25">
      <c r="A4" s="34" t="s">
        <v>5</v>
      </c>
      <c r="B4" s="34">
        <v>0.5</v>
      </c>
      <c r="C4" s="65">
        <v>0.4</v>
      </c>
      <c r="D4" s="65">
        <v>0.8</v>
      </c>
      <c r="E4" s="34">
        <v>1</v>
      </c>
      <c r="F4" s="66" t="s">
        <v>102</v>
      </c>
      <c r="G4" s="7"/>
    </row>
    <row r="5" spans="1:7" x14ac:dyDescent="0.25">
      <c r="A5" s="34" t="s">
        <v>6</v>
      </c>
      <c r="B5" s="34">
        <v>0.9</v>
      </c>
      <c r="C5" s="65">
        <v>0.6</v>
      </c>
      <c r="D5" s="65">
        <v>1.2</v>
      </c>
      <c r="E5" s="34">
        <v>1</v>
      </c>
      <c r="F5" s="66" t="s">
        <v>102</v>
      </c>
      <c r="G5" s="7"/>
    </row>
    <row r="6" spans="1:7" x14ac:dyDescent="0.25">
      <c r="A6" s="34" t="s">
        <v>7</v>
      </c>
      <c r="B6" s="34">
        <v>1</v>
      </c>
      <c r="C6" s="65">
        <v>0.8</v>
      </c>
      <c r="D6" s="65">
        <v>1.5</v>
      </c>
      <c r="E6" s="34">
        <v>1</v>
      </c>
      <c r="F6" s="66" t="s">
        <v>102</v>
      </c>
      <c r="G6" s="7"/>
    </row>
    <row r="7" spans="1:7" x14ac:dyDescent="0.25">
      <c r="A7" s="34" t="s">
        <v>8</v>
      </c>
      <c r="B7" s="34">
        <v>1</v>
      </c>
      <c r="C7" s="65">
        <v>0.7</v>
      </c>
      <c r="D7" s="65">
        <v>1.3</v>
      </c>
      <c r="E7" s="34">
        <v>1.5</v>
      </c>
      <c r="F7" s="66" t="s">
        <v>102</v>
      </c>
      <c r="G7" s="7"/>
    </row>
    <row r="8" spans="1:7" x14ac:dyDescent="0.25">
      <c r="A8" s="34" t="s">
        <v>9</v>
      </c>
      <c r="B8" s="34">
        <v>1.1000000000000001</v>
      </c>
      <c r="C8" s="65">
        <v>0.8</v>
      </c>
      <c r="D8" s="65">
        <v>1.6</v>
      </c>
      <c r="E8" s="34">
        <v>2</v>
      </c>
      <c r="F8" s="66" t="s">
        <v>102</v>
      </c>
      <c r="G8" s="7"/>
    </row>
    <row r="9" spans="1:7" x14ac:dyDescent="0.25">
      <c r="A9" s="34" t="s">
        <v>1</v>
      </c>
      <c r="B9" s="34">
        <v>0.7</v>
      </c>
      <c r="C9" s="65">
        <v>0.5</v>
      </c>
      <c r="D9" s="65">
        <v>1</v>
      </c>
      <c r="E9" s="34">
        <v>0.5</v>
      </c>
      <c r="F9" s="66" t="s">
        <v>102</v>
      </c>
      <c r="G9" s="7"/>
    </row>
    <row r="10" spans="1:7" x14ac:dyDescent="0.25">
      <c r="A10" s="34" t="s">
        <v>73</v>
      </c>
      <c r="B10" s="65">
        <v>0.7</v>
      </c>
      <c r="C10" s="65">
        <v>0.3</v>
      </c>
      <c r="D10" s="65">
        <v>0.6</v>
      </c>
      <c r="E10" s="67" t="s">
        <v>96</v>
      </c>
      <c r="F10" s="66" t="s">
        <v>77</v>
      </c>
      <c r="G10" s="67" t="s">
        <v>84</v>
      </c>
    </row>
    <row r="11" spans="1:7" x14ac:dyDescent="0.25">
      <c r="A11" s="34" t="s">
        <v>74</v>
      </c>
      <c r="B11" s="65">
        <v>0.8</v>
      </c>
      <c r="C11" s="65">
        <v>0.6</v>
      </c>
      <c r="D11" s="65">
        <v>1</v>
      </c>
      <c r="E11" s="67" t="s">
        <v>97</v>
      </c>
      <c r="F11" s="66" t="s">
        <v>78</v>
      </c>
      <c r="G11" s="67" t="s">
        <v>85</v>
      </c>
    </row>
    <row r="12" spans="1:7" x14ac:dyDescent="0.25">
      <c r="A12" s="34" t="s">
        <v>75</v>
      </c>
      <c r="B12" s="65">
        <v>1.5</v>
      </c>
      <c r="C12" s="65">
        <v>1</v>
      </c>
      <c r="D12" s="65">
        <v>1.8</v>
      </c>
      <c r="E12" s="67" t="s">
        <v>98</v>
      </c>
      <c r="F12" s="66" t="s">
        <v>79</v>
      </c>
      <c r="G12" s="67" t="s">
        <v>86</v>
      </c>
    </row>
    <row r="13" spans="1:7" x14ac:dyDescent="0.25">
      <c r="A13" s="66" t="s">
        <v>91</v>
      </c>
      <c r="B13" s="34">
        <v>0.7</v>
      </c>
      <c r="C13" s="65">
        <v>0.5</v>
      </c>
      <c r="D13" s="65">
        <v>1</v>
      </c>
      <c r="E13" s="67" t="s">
        <v>96</v>
      </c>
      <c r="F13" s="66" t="s">
        <v>80</v>
      </c>
      <c r="G13" s="67" t="s">
        <v>84</v>
      </c>
    </row>
    <row r="14" spans="1:7" x14ac:dyDescent="0.25">
      <c r="A14" s="66" t="s">
        <v>92</v>
      </c>
      <c r="B14" s="34">
        <v>1.5</v>
      </c>
      <c r="C14" s="65">
        <v>1</v>
      </c>
      <c r="D14" s="65">
        <v>2</v>
      </c>
      <c r="E14" s="67" t="s">
        <v>97</v>
      </c>
      <c r="F14" s="66" t="s">
        <v>81</v>
      </c>
      <c r="G14" s="67" t="s">
        <v>85</v>
      </c>
    </row>
    <row r="15" spans="1:7" x14ac:dyDescent="0.25">
      <c r="A15" s="66" t="s">
        <v>93</v>
      </c>
      <c r="B15" s="34">
        <v>2.5</v>
      </c>
      <c r="C15" s="65">
        <v>2</v>
      </c>
      <c r="D15" s="65">
        <v>3</v>
      </c>
      <c r="E15" s="67" t="s">
        <v>98</v>
      </c>
      <c r="F15" s="66" t="s">
        <v>82</v>
      </c>
      <c r="G15" s="67" t="s">
        <v>86</v>
      </c>
    </row>
    <row r="16" spans="1:7" x14ac:dyDescent="0.25">
      <c r="A16" s="66" t="s">
        <v>94</v>
      </c>
      <c r="B16" s="34">
        <v>3.5</v>
      </c>
      <c r="C16" s="65">
        <v>3</v>
      </c>
      <c r="D16" s="65">
        <v>4</v>
      </c>
      <c r="E16" s="67" t="s">
        <v>99</v>
      </c>
      <c r="F16" s="66" t="s">
        <v>83</v>
      </c>
      <c r="G16" s="67" t="s">
        <v>95</v>
      </c>
    </row>
  </sheetData>
  <sheetProtection algorithmName="SHA-512" hashValue="87V793IzXiTUNjKSqmNbj7o5ttpvdsugr2xtuuRY16bBSqlTXwPCRP45VzfzSU1gZyQlDEDJTvqTU9IG3wREng==" saltValue="V1NQ9dXQyF1FYAzdEjSt4w==" spinCount="100000" sheet="1" objects="1" scenarios="1"/>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15BC8-6004-43B4-8FCD-EEB5B16408F6}">
  <dimension ref="A1:L10"/>
  <sheetViews>
    <sheetView workbookViewId="0">
      <selection sqref="A1:H16"/>
    </sheetView>
  </sheetViews>
  <sheetFormatPr baseColWidth="10" defaultRowHeight="15" x14ac:dyDescent="0.25"/>
  <cols>
    <col min="1" max="1" width="22" style="3" bestFit="1" customWidth="1"/>
    <col min="2" max="2" width="30.140625" style="3" bestFit="1" customWidth="1"/>
    <col min="3" max="3" width="11.42578125" style="1"/>
    <col min="6" max="8" width="24.7109375" customWidth="1"/>
    <col min="10" max="10" width="18" bestFit="1" customWidth="1"/>
    <col min="11" max="11" width="44.7109375" bestFit="1" customWidth="1"/>
    <col min="12" max="12" width="92.85546875" bestFit="1" customWidth="1"/>
  </cols>
  <sheetData>
    <row r="1" spans="1:12" ht="31.5" x14ac:dyDescent="0.25">
      <c r="A1" s="68" t="s">
        <v>14</v>
      </c>
      <c r="B1" s="68" t="s">
        <v>15</v>
      </c>
      <c r="C1" s="69" t="s">
        <v>21</v>
      </c>
      <c r="D1" s="70"/>
      <c r="E1" s="70"/>
      <c r="F1" s="71" t="s">
        <v>0</v>
      </c>
      <c r="G1" s="71" t="s">
        <v>22</v>
      </c>
      <c r="H1" s="71" t="s">
        <v>23</v>
      </c>
      <c r="I1" s="72"/>
      <c r="J1" s="73" t="s">
        <v>50</v>
      </c>
      <c r="K1" s="73" t="s">
        <v>36</v>
      </c>
      <c r="L1" s="73" t="s">
        <v>37</v>
      </c>
    </row>
    <row r="2" spans="1:12" ht="28.5" customHeight="1" x14ac:dyDescent="0.25">
      <c r="A2" s="74" t="s">
        <v>108</v>
      </c>
      <c r="B2" s="74" t="s">
        <v>16</v>
      </c>
      <c r="C2" s="74">
        <v>1</v>
      </c>
      <c r="D2" s="70"/>
      <c r="E2" s="70"/>
      <c r="F2" s="73" t="s">
        <v>24</v>
      </c>
      <c r="G2" s="73" t="s">
        <v>25</v>
      </c>
      <c r="H2" s="73" t="s">
        <v>26</v>
      </c>
      <c r="I2" s="72"/>
      <c r="J2" s="73" t="s">
        <v>32</v>
      </c>
      <c r="K2" s="73" t="s">
        <v>38</v>
      </c>
      <c r="L2" s="73" t="s">
        <v>39</v>
      </c>
    </row>
    <row r="3" spans="1:12" ht="28.5" customHeight="1" x14ac:dyDescent="0.25">
      <c r="A3" s="74" t="s">
        <v>109</v>
      </c>
      <c r="B3" s="74" t="s">
        <v>17</v>
      </c>
      <c r="C3" s="74">
        <v>0.85</v>
      </c>
      <c r="D3" s="70"/>
      <c r="E3" s="70"/>
      <c r="F3" s="73" t="s">
        <v>27</v>
      </c>
      <c r="G3" s="73" t="s">
        <v>28</v>
      </c>
      <c r="H3" s="73" t="s">
        <v>26</v>
      </c>
      <c r="I3" s="72"/>
      <c r="J3" s="73" t="s">
        <v>28</v>
      </c>
      <c r="K3" s="73" t="s">
        <v>40</v>
      </c>
      <c r="L3" s="73" t="s">
        <v>41</v>
      </c>
    </row>
    <row r="4" spans="1:12" ht="28.5" customHeight="1" x14ac:dyDescent="0.25">
      <c r="A4" s="74" t="s">
        <v>110</v>
      </c>
      <c r="B4" s="74" t="s">
        <v>18</v>
      </c>
      <c r="C4" s="74">
        <v>0.7</v>
      </c>
      <c r="D4" s="70"/>
      <c r="E4" s="70"/>
      <c r="F4" s="73" t="s">
        <v>29</v>
      </c>
      <c r="G4" s="73" t="s">
        <v>30</v>
      </c>
      <c r="H4" s="73" t="s">
        <v>28</v>
      </c>
      <c r="I4" s="72"/>
      <c r="J4" s="73" t="s">
        <v>26</v>
      </c>
      <c r="K4" s="73" t="s">
        <v>42</v>
      </c>
      <c r="L4" s="73" t="s">
        <v>43</v>
      </c>
    </row>
    <row r="5" spans="1:12" ht="28.5" customHeight="1" x14ac:dyDescent="0.25">
      <c r="A5" s="74" t="s">
        <v>107</v>
      </c>
      <c r="B5" s="74" t="s">
        <v>101</v>
      </c>
      <c r="C5" s="74">
        <v>0.65</v>
      </c>
      <c r="D5" s="70"/>
      <c r="E5" s="70"/>
      <c r="F5" s="73" t="s">
        <v>31</v>
      </c>
      <c r="G5" s="73" t="s">
        <v>28</v>
      </c>
      <c r="H5" s="73" t="s">
        <v>26</v>
      </c>
      <c r="I5" s="72"/>
      <c r="J5" s="73" t="s">
        <v>44</v>
      </c>
      <c r="K5" s="73" t="s">
        <v>45</v>
      </c>
      <c r="L5" s="73" t="s">
        <v>46</v>
      </c>
    </row>
    <row r="6" spans="1:12" ht="28.5" customHeight="1" x14ac:dyDescent="0.25">
      <c r="A6" s="74" t="s">
        <v>104</v>
      </c>
      <c r="B6" s="74" t="s">
        <v>19</v>
      </c>
      <c r="C6" s="74">
        <v>0.55000000000000004</v>
      </c>
      <c r="D6" s="70"/>
      <c r="E6" s="70"/>
      <c r="F6" s="73" t="s">
        <v>6</v>
      </c>
      <c r="G6" s="73" t="s">
        <v>32</v>
      </c>
      <c r="H6" s="73" t="s">
        <v>28</v>
      </c>
      <c r="I6" s="72"/>
      <c r="J6" s="73" t="s">
        <v>47</v>
      </c>
      <c r="K6" s="73" t="s">
        <v>48</v>
      </c>
      <c r="L6" s="73" t="s">
        <v>49</v>
      </c>
    </row>
    <row r="7" spans="1:12" ht="28.5" customHeight="1" x14ac:dyDescent="0.25">
      <c r="A7" s="74" t="s">
        <v>105</v>
      </c>
      <c r="B7" s="74" t="s">
        <v>20</v>
      </c>
      <c r="C7" s="74">
        <v>0.4</v>
      </c>
      <c r="D7" s="70"/>
      <c r="E7" s="70"/>
      <c r="F7" s="73" t="s">
        <v>33</v>
      </c>
      <c r="G7" s="73" t="s">
        <v>32</v>
      </c>
      <c r="H7" s="73" t="s">
        <v>25</v>
      </c>
      <c r="I7" s="72"/>
      <c r="J7" s="72"/>
      <c r="K7" s="72"/>
      <c r="L7" s="72"/>
    </row>
    <row r="8" spans="1:12" ht="28.5" customHeight="1" x14ac:dyDescent="0.25">
      <c r="A8" s="74" t="s">
        <v>106</v>
      </c>
      <c r="B8" s="74" t="s">
        <v>100</v>
      </c>
      <c r="C8" s="74">
        <v>0.3</v>
      </c>
      <c r="D8" s="70"/>
      <c r="E8" s="70"/>
      <c r="F8" s="73" t="s">
        <v>34</v>
      </c>
      <c r="G8" s="73" t="s">
        <v>32</v>
      </c>
      <c r="H8" s="73" t="s">
        <v>25</v>
      </c>
      <c r="I8" s="72"/>
      <c r="J8" s="72"/>
      <c r="K8" s="72"/>
      <c r="L8" s="72"/>
    </row>
    <row r="9" spans="1:12" ht="15.75" x14ac:dyDescent="0.25">
      <c r="A9" s="75"/>
      <c r="B9" s="75"/>
      <c r="C9" s="76"/>
      <c r="D9" s="70"/>
      <c r="E9" s="70"/>
      <c r="F9" s="73" t="s">
        <v>35</v>
      </c>
      <c r="G9" s="73" t="s">
        <v>32</v>
      </c>
      <c r="H9" s="73" t="s">
        <v>25</v>
      </c>
      <c r="I9" s="72"/>
      <c r="J9" s="72"/>
      <c r="K9" s="72"/>
      <c r="L9" s="72"/>
    </row>
    <row r="10" spans="1:12" ht="15.75" x14ac:dyDescent="0.25">
      <c r="A10" s="4"/>
      <c r="B10" s="4"/>
      <c r="C10" s="5"/>
      <c r="D10" s="2"/>
      <c r="E10" s="2"/>
      <c r="F10" s="2"/>
      <c r="G10" s="2"/>
      <c r="H10" s="2"/>
    </row>
  </sheetData>
  <sheetProtection algorithmName="SHA-512" hashValue="Fgy3xaHtPPB6cn20MgWqgGgfL6Uk32JgvwA1FTatw74bbXKdjyLFkYZz41hivaIQ09NdJhy7RZJUnSeKas3exw==" saltValue="9bw2IMmN7fqh1AxZaJ2FCQ==" spinCount="100000" sheet="1" objects="1" scenarios="1"/>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BBF36-FE3D-4372-8EED-FF1B011B5F9D}">
  <dimension ref="A1:H27"/>
  <sheetViews>
    <sheetView workbookViewId="0">
      <selection sqref="A1:H16"/>
    </sheetView>
  </sheetViews>
  <sheetFormatPr baseColWidth="10" defaultRowHeight="15" x14ac:dyDescent="0.25"/>
  <cols>
    <col min="1" max="1" width="11" style="3" bestFit="1" customWidth="1"/>
    <col min="2" max="2" width="31" style="3" customWidth="1"/>
    <col min="3" max="3" width="17.140625" style="3" bestFit="1" customWidth="1"/>
    <col min="4" max="4" width="25.42578125" style="3" bestFit="1" customWidth="1"/>
    <col min="5" max="5" width="14.42578125" style="3" bestFit="1" customWidth="1"/>
    <col min="6" max="8" width="13" style="3" customWidth="1"/>
    <col min="9" max="16384" width="11.42578125" style="3"/>
  </cols>
  <sheetData>
    <row r="1" spans="1:8" x14ac:dyDescent="0.25">
      <c r="A1" s="77" t="s">
        <v>52</v>
      </c>
      <c r="B1" s="97" t="s">
        <v>53</v>
      </c>
      <c r="C1" s="97"/>
      <c r="D1" s="97"/>
      <c r="E1" s="97"/>
      <c r="F1" s="97"/>
      <c r="G1" s="97"/>
      <c r="H1" s="97"/>
    </row>
    <row r="2" spans="1:8" ht="27.75" customHeight="1" x14ac:dyDescent="0.25">
      <c r="A2" s="78" t="s">
        <v>51</v>
      </c>
      <c r="B2" s="79" t="s">
        <v>63</v>
      </c>
      <c r="C2" s="80" t="s">
        <v>62</v>
      </c>
      <c r="D2" s="80" t="s">
        <v>64</v>
      </c>
      <c r="E2" s="81" t="s">
        <v>68</v>
      </c>
      <c r="F2" s="96" t="s">
        <v>69</v>
      </c>
      <c r="G2" s="96"/>
      <c r="H2" s="96"/>
    </row>
    <row r="3" spans="1:8" x14ac:dyDescent="0.25">
      <c r="A3" s="82">
        <v>96</v>
      </c>
      <c r="B3" s="82" t="s">
        <v>70</v>
      </c>
      <c r="C3" s="82">
        <v>30</v>
      </c>
      <c r="D3" s="82">
        <v>10</v>
      </c>
      <c r="E3" s="82">
        <v>50</v>
      </c>
      <c r="F3" s="82" t="s">
        <v>54</v>
      </c>
      <c r="G3" s="82" t="s">
        <v>55</v>
      </c>
      <c r="H3" s="82" t="s">
        <v>56</v>
      </c>
    </row>
    <row r="4" spans="1:8" x14ac:dyDescent="0.25">
      <c r="A4" s="82">
        <v>126</v>
      </c>
      <c r="B4" s="82" t="s">
        <v>70</v>
      </c>
      <c r="C4" s="82">
        <v>30</v>
      </c>
      <c r="D4" s="82">
        <v>10</v>
      </c>
      <c r="E4" s="82">
        <v>50</v>
      </c>
      <c r="F4" s="82" t="s">
        <v>54</v>
      </c>
      <c r="G4" s="82" t="s">
        <v>55</v>
      </c>
      <c r="H4" s="82" t="s">
        <v>56</v>
      </c>
    </row>
    <row r="5" spans="1:8" x14ac:dyDescent="0.25">
      <c r="A5" s="82">
        <v>156</v>
      </c>
      <c r="B5" s="82" t="s">
        <v>70</v>
      </c>
      <c r="C5" s="82">
        <v>30</v>
      </c>
      <c r="D5" s="82">
        <v>10</v>
      </c>
      <c r="E5" s="82">
        <v>50</v>
      </c>
      <c r="F5" s="82" t="s">
        <v>54</v>
      </c>
      <c r="G5" s="82" t="s">
        <v>55</v>
      </c>
      <c r="H5" s="82" t="s">
        <v>56</v>
      </c>
    </row>
    <row r="6" spans="1:8" x14ac:dyDescent="0.25">
      <c r="A6" s="82">
        <v>196</v>
      </c>
      <c r="B6" s="82" t="s">
        <v>70</v>
      </c>
      <c r="C6" s="82">
        <v>30</v>
      </c>
      <c r="D6" s="82">
        <v>10</v>
      </c>
      <c r="E6" s="82">
        <v>50</v>
      </c>
      <c r="F6" s="82" t="s">
        <v>54</v>
      </c>
      <c r="G6" s="82" t="s">
        <v>55</v>
      </c>
      <c r="H6" s="82" t="s">
        <v>56</v>
      </c>
    </row>
    <row r="7" spans="1:8" x14ac:dyDescent="0.25">
      <c r="A7" s="82">
        <v>216</v>
      </c>
      <c r="B7" s="82" t="s">
        <v>71</v>
      </c>
      <c r="C7" s="82">
        <v>50</v>
      </c>
      <c r="D7" s="82">
        <v>22</v>
      </c>
      <c r="E7" s="82">
        <v>75</v>
      </c>
      <c r="F7" s="82" t="s">
        <v>57</v>
      </c>
      <c r="G7" s="82" t="s">
        <v>58</v>
      </c>
      <c r="H7" s="82" t="s">
        <v>59</v>
      </c>
    </row>
    <row r="8" spans="1:8" x14ac:dyDescent="0.25">
      <c r="A8" s="82">
        <v>246</v>
      </c>
      <c r="B8" s="82" t="s">
        <v>71</v>
      </c>
      <c r="C8" s="82">
        <v>50</v>
      </c>
      <c r="D8" s="82">
        <v>22</v>
      </c>
      <c r="E8" s="82">
        <v>75</v>
      </c>
      <c r="F8" s="82" t="s">
        <v>57</v>
      </c>
      <c r="G8" s="82" t="s">
        <v>58</v>
      </c>
      <c r="H8" s="82" t="s">
        <v>59</v>
      </c>
    </row>
    <row r="9" spans="1:8" x14ac:dyDescent="0.25">
      <c r="A9" s="82">
        <v>296</v>
      </c>
      <c r="B9" s="82" t="s">
        <v>71</v>
      </c>
      <c r="C9" s="82">
        <v>50</v>
      </c>
      <c r="D9" s="82">
        <v>22</v>
      </c>
      <c r="E9" s="82">
        <v>75</v>
      </c>
      <c r="F9" s="82" t="s">
        <v>57</v>
      </c>
      <c r="G9" s="82" t="s">
        <v>58</v>
      </c>
      <c r="H9" s="82" t="s">
        <v>59</v>
      </c>
    </row>
    <row r="10" spans="1:8" x14ac:dyDescent="0.25">
      <c r="A10" s="82">
        <v>316</v>
      </c>
      <c r="B10" s="82" t="s">
        <v>72</v>
      </c>
      <c r="C10" s="82">
        <v>90</v>
      </c>
      <c r="D10" s="82">
        <v>30</v>
      </c>
      <c r="E10" s="82">
        <v>90</v>
      </c>
      <c r="F10" s="82" t="s">
        <v>65</v>
      </c>
      <c r="G10" s="82" t="s">
        <v>66</v>
      </c>
      <c r="H10" s="82" t="s">
        <v>67</v>
      </c>
    </row>
    <row r="11" spans="1:8" x14ac:dyDescent="0.25">
      <c r="A11" s="82">
        <v>346</v>
      </c>
      <c r="B11" s="82" t="s">
        <v>72</v>
      </c>
      <c r="C11" s="82">
        <v>90</v>
      </c>
      <c r="D11" s="82">
        <v>30</v>
      </c>
      <c r="E11" s="82">
        <v>90</v>
      </c>
      <c r="F11" s="82" t="s">
        <v>65</v>
      </c>
      <c r="G11" s="82" t="s">
        <v>66</v>
      </c>
      <c r="H11" s="82" t="s">
        <v>67</v>
      </c>
    </row>
    <row r="12" spans="1:8" x14ac:dyDescent="0.25">
      <c r="A12" s="82">
        <v>396</v>
      </c>
      <c r="B12" s="82" t="s">
        <v>72</v>
      </c>
      <c r="C12" s="82">
        <v>90</v>
      </c>
      <c r="D12" s="82">
        <v>30</v>
      </c>
      <c r="E12" s="82">
        <v>90</v>
      </c>
      <c r="F12" s="82" t="s">
        <v>65</v>
      </c>
      <c r="G12" s="82" t="s">
        <v>66</v>
      </c>
      <c r="H12" s="82" t="s">
        <v>67</v>
      </c>
    </row>
    <row r="13" spans="1:8" x14ac:dyDescent="0.25">
      <c r="A13" s="82">
        <v>446</v>
      </c>
      <c r="B13" s="82" t="s">
        <v>72</v>
      </c>
      <c r="C13" s="82">
        <v>90</v>
      </c>
      <c r="D13" s="82">
        <v>30</v>
      </c>
      <c r="E13" s="82">
        <v>90</v>
      </c>
      <c r="F13" s="82" t="s">
        <v>65</v>
      </c>
      <c r="G13" s="82" t="s">
        <v>66</v>
      </c>
      <c r="H13" s="82" t="s">
        <v>67</v>
      </c>
    </row>
    <row r="14" spans="1:8" x14ac:dyDescent="0.25">
      <c r="A14" s="82">
        <v>496</v>
      </c>
      <c r="B14" s="82" t="s">
        <v>72</v>
      </c>
      <c r="C14" s="82">
        <v>90</v>
      </c>
      <c r="D14" s="82">
        <v>30</v>
      </c>
      <c r="E14" s="82">
        <v>90</v>
      </c>
      <c r="F14" s="82" t="s">
        <v>65</v>
      </c>
      <c r="G14" s="82" t="s">
        <v>66</v>
      </c>
      <c r="H14" s="82" t="s">
        <v>67</v>
      </c>
    </row>
    <row r="15" spans="1:8" x14ac:dyDescent="0.25">
      <c r="A15" s="82">
        <v>546</v>
      </c>
      <c r="B15" s="82" t="s">
        <v>72</v>
      </c>
      <c r="C15" s="82">
        <v>90</v>
      </c>
      <c r="D15" s="82">
        <v>30</v>
      </c>
      <c r="E15" s="82">
        <v>90</v>
      </c>
      <c r="F15" s="82" t="s">
        <v>65</v>
      </c>
      <c r="G15" s="82" t="s">
        <v>66</v>
      </c>
      <c r="H15" s="82" t="s">
        <v>67</v>
      </c>
    </row>
    <row r="16" spans="1:8" x14ac:dyDescent="0.25">
      <c r="A16" s="82">
        <v>596</v>
      </c>
      <c r="B16" s="82" t="s">
        <v>113</v>
      </c>
      <c r="C16" s="82">
        <v>110</v>
      </c>
      <c r="D16" s="82">
        <v>60</v>
      </c>
      <c r="E16" s="82">
        <v>125</v>
      </c>
      <c r="F16" s="82" t="s">
        <v>61</v>
      </c>
      <c r="G16" s="82"/>
      <c r="H16" s="82"/>
    </row>
    <row r="17" spans="1:8" x14ac:dyDescent="0.25">
      <c r="A17" s="82">
        <v>646</v>
      </c>
      <c r="B17" s="82" t="s">
        <v>113</v>
      </c>
      <c r="C17" s="82">
        <v>110</v>
      </c>
      <c r="D17" s="82">
        <v>60</v>
      </c>
      <c r="E17" s="82">
        <v>125</v>
      </c>
      <c r="F17" s="82" t="s">
        <v>61</v>
      </c>
      <c r="G17" s="82"/>
      <c r="H17" s="82"/>
    </row>
    <row r="18" spans="1:8" x14ac:dyDescent="0.25">
      <c r="A18" s="82">
        <v>696</v>
      </c>
      <c r="B18" s="82" t="s">
        <v>113</v>
      </c>
      <c r="C18" s="82">
        <v>110</v>
      </c>
      <c r="D18" s="82">
        <v>60</v>
      </c>
      <c r="E18" s="82">
        <v>125</v>
      </c>
      <c r="F18" s="82" t="s">
        <v>61</v>
      </c>
      <c r="G18" s="82"/>
      <c r="H18" s="82"/>
    </row>
    <row r="19" spans="1:8" x14ac:dyDescent="0.25">
      <c r="A19" s="82">
        <v>746</v>
      </c>
      <c r="B19" s="82" t="s">
        <v>113</v>
      </c>
      <c r="C19" s="82">
        <v>110</v>
      </c>
      <c r="D19" s="82">
        <v>60</v>
      </c>
      <c r="E19" s="82">
        <v>125</v>
      </c>
      <c r="F19" s="82" t="s">
        <v>61</v>
      </c>
      <c r="G19" s="82"/>
      <c r="H19" s="82"/>
    </row>
    <row r="20" spans="1:8" x14ac:dyDescent="0.25">
      <c r="A20" s="82">
        <v>796</v>
      </c>
      <c r="B20" s="82" t="s">
        <v>113</v>
      </c>
      <c r="C20" s="82">
        <v>110</v>
      </c>
      <c r="D20" s="82">
        <v>60</v>
      </c>
      <c r="E20" s="82">
        <v>125</v>
      </c>
      <c r="F20" s="82" t="s">
        <v>61</v>
      </c>
      <c r="G20" s="82"/>
      <c r="H20" s="82"/>
    </row>
    <row r="21" spans="1:8" x14ac:dyDescent="0.25">
      <c r="A21" s="82">
        <v>896</v>
      </c>
      <c r="B21" s="82" t="s">
        <v>113</v>
      </c>
      <c r="C21" s="82">
        <v>110</v>
      </c>
      <c r="D21" s="82">
        <v>60</v>
      </c>
      <c r="E21" s="82">
        <v>125</v>
      </c>
      <c r="F21" s="82" t="s">
        <v>61</v>
      </c>
      <c r="G21" s="82"/>
      <c r="H21" s="82"/>
    </row>
    <row r="22" spans="1:8" x14ac:dyDescent="0.25">
      <c r="A22" s="82">
        <v>996</v>
      </c>
      <c r="B22" s="82" t="s">
        <v>114</v>
      </c>
      <c r="C22" s="82">
        <v>140</v>
      </c>
      <c r="D22" s="82">
        <v>100</v>
      </c>
      <c r="E22" s="82">
        <v>175</v>
      </c>
      <c r="F22" s="82" t="s">
        <v>60</v>
      </c>
      <c r="G22" s="82"/>
      <c r="H22" s="82"/>
    </row>
    <row r="23" spans="1:8" x14ac:dyDescent="0.25">
      <c r="A23" s="82">
        <v>1096</v>
      </c>
      <c r="B23" s="82" t="s">
        <v>114</v>
      </c>
      <c r="C23" s="82">
        <v>140</v>
      </c>
      <c r="D23" s="82">
        <v>100</v>
      </c>
      <c r="E23" s="82">
        <v>175</v>
      </c>
      <c r="F23" s="82" t="s">
        <v>60</v>
      </c>
      <c r="G23" s="82"/>
      <c r="H23" s="82"/>
    </row>
    <row r="24" spans="1:8" x14ac:dyDescent="0.25">
      <c r="A24" s="82">
        <v>1196</v>
      </c>
      <c r="B24" s="82" t="s">
        <v>114</v>
      </c>
      <c r="C24" s="82">
        <v>140</v>
      </c>
      <c r="D24" s="82">
        <v>100</v>
      </c>
      <c r="E24" s="82">
        <v>175</v>
      </c>
      <c r="F24" s="82" t="s">
        <v>60</v>
      </c>
      <c r="G24" s="82"/>
      <c r="H24" s="82"/>
    </row>
    <row r="25" spans="1:8" x14ac:dyDescent="0.25">
      <c r="A25" s="82">
        <v>1296</v>
      </c>
      <c r="B25" s="82" t="s">
        <v>114</v>
      </c>
      <c r="C25" s="82">
        <v>140</v>
      </c>
      <c r="D25" s="82">
        <v>100</v>
      </c>
      <c r="E25" s="82">
        <v>175</v>
      </c>
      <c r="F25" s="82" t="s">
        <v>60</v>
      </c>
      <c r="G25" s="82"/>
      <c r="H25" s="82"/>
    </row>
    <row r="26" spans="1:8" x14ac:dyDescent="0.25">
      <c r="A26" s="82">
        <v>1396</v>
      </c>
      <c r="B26" s="82" t="s">
        <v>114</v>
      </c>
      <c r="C26" s="82">
        <v>140</v>
      </c>
      <c r="D26" s="82">
        <v>100</v>
      </c>
      <c r="E26" s="82">
        <v>175</v>
      </c>
      <c r="F26" s="82" t="s">
        <v>60</v>
      </c>
      <c r="G26" s="82"/>
      <c r="H26" s="82"/>
    </row>
    <row r="27" spans="1:8" x14ac:dyDescent="0.25">
      <c r="A27" s="82">
        <v>1496</v>
      </c>
      <c r="B27" s="82" t="s">
        <v>114</v>
      </c>
      <c r="C27" s="82">
        <v>140</v>
      </c>
      <c r="D27" s="82">
        <v>100</v>
      </c>
      <c r="E27" s="82">
        <v>175</v>
      </c>
      <c r="F27" s="82" t="s">
        <v>60</v>
      </c>
      <c r="G27" s="82"/>
      <c r="H27" s="82"/>
    </row>
  </sheetData>
  <sheetProtection algorithmName="SHA-512" hashValue="0jNzKQYun+qQxuOsyXCvidhfCZWwrWMXTf+DsZcKFfHCx5iri+YAlJJ0CiL0gsc9waemJ1jC+Jvkej3Fc7nElw==" saltValue="0yYDVVqo5r6eAP1zTWNX3g==" spinCount="100000" sheet="1" objects="1" scenarios="1"/>
  <autoFilter ref="A2:H27" xr:uid="{EA1BBF36-FE3D-4372-8EED-FF1B011B5F9D}">
    <filterColumn colId="5" showButton="0"/>
    <filterColumn colId="6" showButton="0"/>
  </autoFilter>
  <mergeCells count="2">
    <mergeCell ref="F2:H2"/>
    <mergeCell ref="B1:H1"/>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Berechnung</vt:lpstr>
      <vt:lpstr>Kunststoffwerte</vt:lpstr>
      <vt:lpstr>Entformungsschräge</vt:lpstr>
      <vt:lpstr>Klinkenzüge nach Formgröße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Ludger Müller</dc:creator>
  <cp:keywords/>
  <dc:description/>
  <cp:lastModifiedBy>Ludger Müller</cp:lastModifiedBy>
  <cp:revision/>
  <dcterms:created xsi:type="dcterms:W3CDTF">2026-04-28T05:57:13Z</dcterms:created>
  <dcterms:modified xsi:type="dcterms:W3CDTF">2026-10-09T09:36:14Z</dcterms:modified>
  <cp:category/>
  <cp:contentStatus/>
</cp:coreProperties>
</file>